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　経営企画室　■■■\191　経営比較分析表\R06経営比較分析表\02_回答\"/>
    </mc:Choice>
  </mc:AlternateContent>
  <xr:revisionPtr revIDLastSave="0" documentId="13_ncr:1_{F4C76AF5-B459-49FF-8DA5-7629DE6335CF}" xr6:coauthVersionLast="47" xr6:coauthVersionMax="47" xr10:uidLastSave="{00000000-0000-0000-0000-000000000000}"/>
  <workbookProtection workbookAlgorithmName="SHA-512" workbookHashValue="sD3oF4fEGK9cPxtTCT1CVeBuIlpL0LtP2MHXl0zRlvFduRHs0uIy3Sfy1KStzb9Cp0yXiUfLyMwtvkaUlahKWQ==" workbookSaltValue="eZ8P9yh8lVXURVj84yVd0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<sst xmlns="http://schemas.openxmlformats.org/spreadsheetml/2006/main" count="228" uniqueCount="113">
  <si>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</si>
  <si>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</si>
  <si>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</si>
  <si>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</si>
  <si>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</si>
  <si>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</si>
  <si>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</si>
  <si>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</si>
  <si>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</si>
  <si>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</si>
  <si>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</si>
  <si>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</si>
  <si>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</si>
  <si>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</si>
  <si>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</si>
  <si>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</si>
  <si>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</si>
  <si>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</si>
  <si>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</si>
  <si>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</si>
  <si>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</si>
  <si>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</si>
  <si>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</si>
  <si>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</si>
  <si>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</si>
  <si>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</si>
  <si>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</si>
  <si>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</si>
  <si>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</si>
  <si>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</si>
  <si>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</si>
  <si>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</si>
  <si>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</si>
  <si>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</si>
  <si>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</si>
  <si>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</si>
  <si>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</si>
  <si>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</si>
  <si>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</si>
  <si>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</si>
  <si>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</si>
  <si>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</si>
  <si>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</si>
  <si>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</si>
  <si>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</si>
  <si>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</si>
  <si>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</si>
  <si>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</si>
  <si>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</si>
  <si>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</si>
  <si>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</si>
  <si>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</si>
  <si>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</si>
  <si>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</si>
  <si>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</si>
  <si>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</si>
  <si>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</si>
  <si>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</si>
  <si>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</si>
  <si>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</si>
  <si>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</si>
  <si>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</si>
  <si>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</si>
  <si>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</si>
  <si>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</si>
  <si>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</si>
  <si>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</si>
  <si>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</si>
  <si>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</si>
  <si>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</si>
  <si>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</si>
  <si>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</si>
  <si>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</si>
  <si>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</si>
  <si>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</si>
  <si>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</si>
  <si>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</si>
  <si>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</si>
  <si>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</si>
  <si>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</si>
  <si>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</si>
  <si>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</si>
  <si>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</si>
  <si>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</si>
  <si>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</si>
  <si>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</si>
  <si>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</si>
  <si>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</si>
  <si>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</si>
  <si>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</si>
  <si>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</si>
  <si>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</si>
  <si>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</si>
  <si>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</si>
  <si>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</si>
  <si>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</si>
  <si>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</si>
  <si>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</si>
  <si>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</si>
  <si>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</si>
  <si>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</si>
  <si>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</si>
  <si>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</si>
  <si>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</si>
  <si>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</si>
  <si>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</si>
  <si>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</si>
  <si>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</si>
  <si>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</si>
  <si>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</si>
  <si>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設備や管路の更新を計画的に行っているが、浄水場やポンプ場等が多く、管路延長が非常に長いことから、類似団体平均値、全国平均を上回っている。限られた投資財源を施設の効率化を図る浄水場の統廃合事業での施設、管路の新規事業を優先し、老朽施設の更新量を制限しているため、高い値となっている。
②管路経年化率は、管路延長が長く更新需要に更新が追い付かず年々上昇しており、管路延長の30％以上が法定耐用年数を超え、類似団体平均値や全国平均を上回っている。
③管路更新率は、類似団体平均値や全国平均に比べ低い値となっているが、限られた財源の中、令和３年度からの経営戦略で優先事業とした浄水場の統廃合が完了するまでは、管路更新を制限せざるを得ない状況にある。</t>
    <rPh sb="68" eb="69">
      <t>アタイ</t>
    </rPh>
    <rPh sb="186" eb="188">
      <t>ジョウショウ</t>
    </rPh>
    <rPh sb="201" eb="203">
      <t>イジョウ</t>
    </rPh>
    <rPh sb="220" eb="221">
      <t>アタイ</t>
    </rPh>
    <rPh sb="249" eb="250">
      <t>アタイ</t>
    </rPh>
    <phoneticPr fontId="16"/>
  </si>
  <si>
    <t xml:space="preserve">　少子高齢化による人口減により給水収益が減少する一方、物価高騰等により経常費用が増加していくなか、管路等の耐震化や施設の更新を進めていくために必要な財源の確保が困難になりつつあり、経営状況は一層厳しさを増していくと見込んでいる。
　このような状況を踏まえ、事務事業の見直しや新技術による効率的な漏水調査により有収率の向上を図るなど一層の経費削減に努めるほか、施設のダウンサイジングや適切な施設の維持管理による長寿命化などにより更新事業費を抑制するとともに、水道料金の適正化を図り、健全な事業経営に取り組んでいく。
</t>
    <rPh sb="24" eb="26">
      <t>イッポウ</t>
    </rPh>
    <rPh sb="31" eb="32">
      <t>トウ</t>
    </rPh>
    <rPh sb="35" eb="39">
      <t>ケイジョウヒヨウ</t>
    </rPh>
    <rPh sb="40" eb="42">
      <t>ゾウカ</t>
    </rPh>
    <rPh sb="235" eb="236">
      <t>カ</t>
    </rPh>
    <rPh sb="237" eb="238">
      <t>ハカ</t>
    </rPh>
    <phoneticPr fontId="17"/>
  </si>
  <si>
    <t xml:space="preserve">①経常収支比率は、国のエネルギー価格激変緩和対策による動力費の一時的な抑制や減価償却費の減少等により経常費用が減少したものの給水収益の減少等により経常収益が減少したため0.06pt減少したが、全国平均、類似団体平均値を上回っている。
③流動比率は、内部留保資金を活用した建設改良費の増加により30.67pt減少し、類似団体平均値や全国平均値を下回っているが、短期債務に対して十分な支払能力を有し、一般的に望ましいとされる200％を超えている。
④企業債残高対給水収益比率は、平成29年度から企業債発行額を抑制し低下させてきたが、給水収益の減少により類似団体平均値や全国平均を上回っている。
⑤料金回収率は給水原価の減少により0.19pt上昇し、類似団体平均値や全国平均を上回り、100％超を維持している。
⑥給水原価は、経常費用の減少により0.04円下がり、類似団体平均値や全国平均を下回っている。
⑦施設利用率は、給水人口の減少に伴う配水量の減少により、類似団体平均値、全国平均を下回っている。現在、配水運用の効率化を図るため、浄水場の統廃合事業を実施している。
⑧有収率は、老朽管の更新や漏水調査を計画的に行っているが、市域が広く全国トップクラスの管路延長を有しているため、発見し難い少量の漏水の累積により0.16pt減少し、類似団体平均、全国平均を下回っている。
</t>
    <rPh sb="9" eb="10">
      <t>クニ</t>
    </rPh>
    <rPh sb="18" eb="20">
      <t>ゲキヘン</t>
    </rPh>
    <rPh sb="20" eb="22">
      <t>カンワ</t>
    </rPh>
    <rPh sb="22" eb="24">
      <t>タイサク</t>
    </rPh>
    <rPh sb="27" eb="29">
      <t>ドウリョク</t>
    </rPh>
    <rPh sb="29" eb="30">
      <t>ヒ</t>
    </rPh>
    <rPh sb="31" eb="34">
      <t>イチジテキ</t>
    </rPh>
    <rPh sb="38" eb="42">
      <t>ゲンカショウキャク</t>
    </rPh>
    <rPh sb="42" eb="43">
      <t>ヒ</t>
    </rPh>
    <rPh sb="44" eb="46">
      <t>ゲンショウ</t>
    </rPh>
    <rPh sb="46" eb="47">
      <t>トウ</t>
    </rPh>
    <rPh sb="62" eb="64">
      <t>キュウスイ</t>
    </rPh>
    <rPh sb="64" eb="66">
      <t>シュウエキ</t>
    </rPh>
    <rPh sb="67" eb="69">
      <t>ゲンショウ</t>
    </rPh>
    <rPh sb="69" eb="70">
      <t>トウ</t>
    </rPh>
    <rPh sb="73" eb="77">
      <t>ケイジョウシュウエキ</t>
    </rPh>
    <rPh sb="78" eb="80">
      <t>ゲンショウ</t>
    </rPh>
    <rPh sb="90" eb="92">
      <t>ゲンショウ</t>
    </rPh>
    <rPh sb="109" eb="110">
      <t>ウワ</t>
    </rPh>
    <rPh sb="124" eb="126">
      <t>ナイブ</t>
    </rPh>
    <rPh sb="126" eb="130">
      <t>リュウホシキン</t>
    </rPh>
    <rPh sb="131" eb="133">
      <t>カツヨウ</t>
    </rPh>
    <rPh sb="141" eb="143">
      <t>ゾウカ</t>
    </rPh>
    <rPh sb="153" eb="155">
      <t>ゲンショウ</t>
    </rPh>
    <rPh sb="169" eb="170">
      <t>チ</t>
    </rPh>
    <rPh sb="307" eb="309">
      <t>ゲンショウ</t>
    </rPh>
    <rPh sb="318" eb="320">
      <t>ジョウショウ</t>
    </rPh>
    <rPh sb="365" eb="367">
      <t>ゲンショウ</t>
    </rPh>
    <rPh sb="434" eb="435">
      <t>アタイ</t>
    </rPh>
    <rPh sb="561" eb="563">
      <t>ゲンショウ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</si>
</sst>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b/>
      <sz val="15"/>
      <color theme="3"/>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0.51</c:v>
                </c:pt>
                <c:pt idx="2">
                  <c:v>0.35</c:v>
                </c:pt>
                <c:pt idx="3">
                  <c:v>0.26</c:v>
                </c:pt>
                <c:pt idx="4">
                  <c:v>0.28999999999999998</c:v>
                </c:pt>
              </c:numCache>
            </c:numRef>
          </c:val>
          <c:extLst>
            <c:ext xmlns:c16="http://schemas.microsoft.com/office/drawing/2014/chart" uri="{C3380CC4-5D6E-409C-BE32-E72D297353CC}">
              <c16:uniqueId val="{00000000-4E39-450A-987E-73DE80DC5A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4E39-450A-987E-73DE80DC5A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54.58</c:v>
                </c:pt>
                <c:pt idx="1">
                  <c:v>54.3</c:v>
                </c:pt>
                <c:pt idx="2">
                  <c:v>53.75</c:v>
                </c:pt>
                <c:pt idx="3">
                  <c:v>52.27</c:v>
                </c:pt>
                <c:pt idx="4">
                  <c:v>51.82</c:v>
                </c:pt>
              </c:numCache>
            </c:numRef>
          </c:val>
          <c:extLst>
            <c:ext xmlns:c16="http://schemas.microsoft.com/office/drawing/2014/chart" uri="{C3380CC4-5D6E-409C-BE32-E72D297353CC}">
              <c16:uniqueId val="{00000000-85D5-4B36-942C-C82A3A3FA5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85D5-4B36-942C-C82A3A3FA5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86.46</c:v>
                </c:pt>
                <c:pt idx="1">
                  <c:v>86.03</c:v>
                </c:pt>
                <c:pt idx="2">
                  <c:v>85.28</c:v>
                </c:pt>
                <c:pt idx="3">
                  <c:v>85.57</c:v>
                </c:pt>
                <c:pt idx="4">
                  <c:v>85.41</c:v>
                </c:pt>
              </c:numCache>
            </c:numRef>
          </c:val>
          <c:extLst>
            <c:ext xmlns:c16="http://schemas.microsoft.com/office/drawing/2014/chart" uri="{C3380CC4-5D6E-409C-BE32-E72D297353CC}">
              <c16:uniqueId val="{00000000-7A73-4B58-B577-48AE1F899B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A73-4B58-B577-48AE1F899B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108.8</c:v>
                </c:pt>
                <c:pt idx="1">
                  <c:v>111.37</c:v>
                </c:pt>
                <c:pt idx="2">
                  <c:v>109.12</c:v>
                </c:pt>
                <c:pt idx="3">
                  <c:v>113</c:v>
                </c:pt>
                <c:pt idx="4">
                  <c:v>112.94</c:v>
                </c:pt>
              </c:numCache>
            </c:numRef>
          </c:val>
          <c:extLst>
            <c:ext xmlns:c16="http://schemas.microsoft.com/office/drawing/2014/chart" uri="{C3380CC4-5D6E-409C-BE32-E72D297353CC}">
              <c16:uniqueId val="{00000000-713A-483A-9DE0-338F08E5B5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713A-483A-9DE0-338F08E5B5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55.13</c:v>
                </c:pt>
                <c:pt idx="1">
                  <c:v>56.24</c:v>
                </c:pt>
                <c:pt idx="2">
                  <c:v>57.2</c:v>
                </c:pt>
                <c:pt idx="3">
                  <c:v>58.41</c:v>
                </c:pt>
                <c:pt idx="4">
                  <c:v>59.5</c:v>
                </c:pt>
              </c:numCache>
            </c:numRef>
          </c:val>
          <c:extLst>
            <c:ext xmlns:c16="http://schemas.microsoft.com/office/drawing/2014/chart" uri="{C3380CC4-5D6E-409C-BE32-E72D297353CC}">
              <c16:uniqueId val="{00000000-C24E-4C37-B030-99B7B6A6F3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24E-4C37-B030-99B7B6A6F3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26.34</c:v>
                </c:pt>
                <c:pt idx="1">
                  <c:v>27.12</c:v>
                </c:pt>
                <c:pt idx="2">
                  <c:v>29.23</c:v>
                </c:pt>
                <c:pt idx="3">
                  <c:v>30.99</c:v>
                </c:pt>
                <c:pt idx="4">
                  <c:v>33.18</c:v>
                </c:pt>
              </c:numCache>
            </c:numRef>
          </c:val>
          <c:extLst>
            <c:ext xmlns:c16="http://schemas.microsoft.com/office/drawing/2014/chart" uri="{C3380CC4-5D6E-409C-BE32-E72D297353CC}">
              <c16:uniqueId val="{00000000-12A9-4C20-9DAF-0562DDC75B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12A9-4C20-9DAF-0562DDC75B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3-47C4-90D3-FB45FA4FB5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1C23-47C4-90D3-FB45FA4FB5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300</c:v>
                </c:pt>
                <c:pt idx="1">
                  <c:v>281.79000000000002</c:v>
                </c:pt>
                <c:pt idx="2">
                  <c:v>253.62</c:v>
                </c:pt>
                <c:pt idx="3">
                  <c:v>265.89999999999998</c:v>
                </c:pt>
                <c:pt idx="4">
                  <c:v>235.23</c:v>
                </c:pt>
              </c:numCache>
            </c:numRef>
          </c:val>
          <c:extLst>
            <c:ext xmlns:c16="http://schemas.microsoft.com/office/drawing/2014/chart" uri="{C3380CC4-5D6E-409C-BE32-E72D297353CC}">
              <c16:uniqueId val="{00000000-DC3F-404D-BE9C-0D18AD8A9C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DC3F-404D-BE9C-0D18AD8A9C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366.5</c:v>
                </c:pt>
                <c:pt idx="1">
                  <c:v>360.5</c:v>
                </c:pt>
                <c:pt idx="2">
                  <c:v>359.17</c:v>
                </c:pt>
                <c:pt idx="3">
                  <c:v>356.76</c:v>
                </c:pt>
                <c:pt idx="4">
                  <c:v>350.83</c:v>
                </c:pt>
              </c:numCache>
            </c:numRef>
          </c:val>
          <c:extLst>
            <c:ext xmlns:c16="http://schemas.microsoft.com/office/drawing/2014/chart" uri="{C3380CC4-5D6E-409C-BE32-E72D297353CC}">
              <c16:uniqueId val="{00000000-E109-48C9-87DA-26D1AAE56F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E109-48C9-87DA-26D1AAE56F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100.22</c:v>
                </c:pt>
                <c:pt idx="1">
                  <c:v>104.32</c:v>
                </c:pt>
                <c:pt idx="2">
                  <c:v>101.65</c:v>
                </c:pt>
                <c:pt idx="3">
                  <c:v>105.81</c:v>
                </c:pt>
                <c:pt idx="4">
                  <c:v>106</c:v>
                </c:pt>
              </c:numCache>
            </c:numRef>
          </c:val>
          <c:extLst>
            <c:ext xmlns:c16="http://schemas.microsoft.com/office/drawing/2014/chart" uri="{C3380CC4-5D6E-409C-BE32-E72D297353CC}">
              <c16:uniqueId val="{00000000-01BA-49C9-9A70-08232D6B92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01BA-49C9-9A70-08232D6B92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163.19999999999999</c:v>
                </c:pt>
                <c:pt idx="1">
                  <c:v>157.01</c:v>
                </c:pt>
                <c:pt idx="2">
                  <c:v>161.38999999999999</c:v>
                </c:pt>
                <c:pt idx="3">
                  <c:v>155.31</c:v>
                </c:pt>
                <c:pt idx="4">
                  <c:v>155.27000000000001</c:v>
                </c:pt>
              </c:numCache>
            </c:numRef>
          </c:val>
          <c:extLst>
            <c:ext xmlns:c16="http://schemas.microsoft.com/office/drawing/2014/chart" uri="{C3380CC4-5D6E-409C-BE32-E72D297353CC}">
              <c16:uniqueId val="{00000000-ED3A-45FE-8B75-A61DD1753D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ED3A-45FE-8B75-A61DD1753D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長岡市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255261</v>
      </c>
      <c r="AM8" s="44"/>
      <c r="AN8" s="44"/>
      <c r="AO8" s="44"/>
      <c r="AP8" s="44"/>
      <c r="AQ8" s="44"/>
      <c r="AR8" s="44"/>
      <c r="AS8" s="44"/>
      <c r="AT8" s="45">
        <f>データ!$S$6</f>
        <v>891.05</v>
      </c>
      <c r="AU8" s="46"/>
      <c r="AV8" s="46"/>
      <c r="AW8" s="46"/>
      <c r="AX8" s="46"/>
      <c r="AY8" s="46"/>
      <c r="AZ8" s="46"/>
      <c r="BA8" s="46"/>
      <c r="BB8" s="47">
        <f>データ!$T$6</f>
        <v>286.47000000000003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68.5</v>
      </c>
      <c r="J10" s="46"/>
      <c r="K10" s="46"/>
      <c r="L10" s="46"/>
      <c r="M10" s="46"/>
      <c r="N10" s="46"/>
      <c r="O10" s="80"/>
      <c r="P10" s="47">
        <f>データ!$P$6</f>
        <v>93.53</v>
      </c>
      <c r="Q10" s="47"/>
      <c r="R10" s="47"/>
      <c r="S10" s="47"/>
      <c r="T10" s="47"/>
      <c r="U10" s="47"/>
      <c r="V10" s="47"/>
      <c r="W10" s="44">
        <f>データ!$Q$6</f>
        <v>3003</v>
      </c>
      <c r="X10" s="44"/>
      <c r="Y10" s="44"/>
      <c r="Z10" s="44"/>
      <c r="AA10" s="44"/>
      <c r="AB10" s="44"/>
      <c r="AC10" s="44"/>
      <c r="AD10" s="2"/>
      <c r="AE10" s="2"/>
      <c r="AF10" s="2"/>
      <c r="AG10" s="2"/>
      <c r="AH10" s="2"/>
      <c r="AI10" s="2"/>
      <c r="AJ10" s="2"/>
      <c r="AK10" s="2"/>
      <c r="AL10" s="44">
        <f>データ!$U$6</f>
        <v>237457</v>
      </c>
      <c r="AM10" s="44"/>
      <c r="AN10" s="44"/>
      <c r="AO10" s="44"/>
      <c r="AP10" s="44"/>
      <c r="AQ10" s="44"/>
      <c r="AR10" s="44"/>
      <c r="AS10" s="44"/>
      <c r="AT10" s="45">
        <f>データ!$V$6</f>
        <v>519.45000000000005</v>
      </c>
      <c r="AU10" s="46"/>
      <c r="AV10" s="46"/>
      <c r="AW10" s="46"/>
      <c r="AX10" s="46"/>
      <c r="AY10" s="46"/>
      <c r="AZ10" s="46"/>
      <c r="BA10" s="46"/>
      <c r="BB10" s="47">
        <f>データ!$W$6</f>
        <v>457.13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rP79E1OhqMt7OiN+lBR96CjG98PcunaO6ihpm4KXa/vmM53by2f2tHtC8NF5dDPleOjRdPCcEpEGDrcTiSDPQ==" saltValue="/PqUVBzO8DhdSK/5C5L88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152021</v>
      </c>
      <c r="D6" s="20">
        <f t="shared" si="3"/>
        <v>46</v>
      </c>
      <c r="E6" s="20">
        <f t="shared" si="3"/>
        <v>1</v>
      </c>
      <c r="F6" s="20">
        <f t="shared" si="3"/>
        <v>0</v>
      </c>
      <c r="G6" s="20">
        <f t="shared" si="3"/>
        <v>1</v>
      </c>
      <c r="H6" s="20" t="str">
        <f t="shared" si="3"/>
        <v>新潟県　長岡市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68.5</v>
      </c>
      <c r="P6" s="21">
        <f t="shared" si="3"/>
        <v>93.53</v>
      </c>
      <c r="Q6" s="21">
        <f t="shared" si="3"/>
        <v>3003</v>
      </c>
      <c r="R6" s="21">
        <f t="shared" si="3"/>
        <v>255261</v>
      </c>
      <c r="S6" s="21">
        <f t="shared" si="3"/>
        <v>891.05</v>
      </c>
      <c r="T6" s="21">
        <f t="shared" si="3"/>
        <v>286.47000000000003</v>
      </c>
      <c r="U6" s="21">
        <f t="shared" si="3"/>
        <v>237457</v>
      </c>
      <c r="V6" s="21">
        <f t="shared" si="3"/>
        <v>519.45000000000005</v>
      </c>
      <c r="W6" s="21">
        <f t="shared" si="3"/>
        <v>457.13</v>
      </c>
      <c r="X6" s="22">
        <f>IF(X7="",NA(),X7)</f>
        <v>108.8</v>
      </c>
      <c r="Y6" s="22">
        <f t="shared" ref="Y6:AG6" si="4">IF(Y7="",NA(),Y7)</f>
        <v>111.37</v>
      </c>
      <c r="Z6" s="22">
        <f t="shared" si="4"/>
        <v>109.12</v>
      </c>
      <c r="AA6" s="22">
        <f t="shared" si="4"/>
        <v>113</v>
      </c>
      <c r="AB6" s="22">
        <f t="shared" si="4"/>
        <v>112.94</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300</v>
      </c>
      <c r="AU6" s="22">
        <f t="shared" ref="AU6:BC6" si="6">IF(AU7="",NA(),AU7)</f>
        <v>281.79000000000002</v>
      </c>
      <c r="AV6" s="22">
        <f t="shared" si="6"/>
        <v>253.62</v>
      </c>
      <c r="AW6" s="22">
        <f t="shared" si="6"/>
        <v>265.89999999999998</v>
      </c>
      <c r="AX6" s="22">
        <f t="shared" si="6"/>
        <v>235.23</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366.5</v>
      </c>
      <c r="BF6" s="22">
        <f t="shared" ref="BF6:BN6" si="7">IF(BF7="",NA(),BF7)</f>
        <v>360.5</v>
      </c>
      <c r="BG6" s="22">
        <f t="shared" si="7"/>
        <v>359.17</v>
      </c>
      <c r="BH6" s="22">
        <f t="shared" si="7"/>
        <v>356.76</v>
      </c>
      <c r="BI6" s="22">
        <f t="shared" si="7"/>
        <v>350.83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100.22</v>
      </c>
      <c r="BQ6" s="22">
        <f t="shared" ref="BQ6:BY6" si="8">IF(BQ7="",NA(),BQ7)</f>
        <v>104.32</v>
      </c>
      <c r="BR6" s="22">
        <f t="shared" si="8"/>
        <v>101.65</v>
      </c>
      <c r="BS6" s="22">
        <f t="shared" si="8"/>
        <v>105.81</v>
      </c>
      <c r="BT6" s="22">
        <f t="shared" si="8"/>
        <v>106</v>
      </c>
      <c r="BU6" s="22">
        <f t="shared" si="8"/>
        <v>103.75</v>
      </c>
      <c r="BV6" s="22">
        <f t="shared" si="8"/>
        <v>105.3</v>
      </c>
      <c r="BW6" s="22">
        <f t="shared" si="8"/>
        <v>99.41</v>
      </c>
      <c r="BX6" s="22">
        <f t="shared" si="8"/>
        <v>101.11</v>
      </c>
      <c r="BY6" s="22">
        <f t="shared" si="8"/>
        <v>102.03</v>
      </c>
      <c r="BZ6" s="21" t="str">
        <f>IF(BZ7="","",IF(BZ7="-","【-】","【"&amp;SUBSTITUTE(TEXT(BZ7,"#,##0.00"),"-","△")&amp;"】"))</f>
        <v>【97.59】</v>
      </c>
      <c r="CA6" s="22">
        <f>IF(CA7="",NA(),CA7)</f>
        <v>163.19999999999999</v>
      </c>
      <c r="CB6" s="22">
        <f t="shared" ref="CB6:CJ6" si="9">IF(CB7="",NA(),CB7)</f>
        <v>157.01</v>
      </c>
      <c r="CC6" s="22">
        <f t="shared" si="9"/>
        <v>161.38999999999999</v>
      </c>
      <c r="CD6" s="22">
        <f t="shared" si="9"/>
        <v>155.31</v>
      </c>
      <c r="CE6" s="22">
        <f t="shared" si="9"/>
        <v>155.27000000000001</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54.58</v>
      </c>
      <c r="CM6" s="22">
        <f t="shared" ref="CM6:CU6" si="10">IF(CM7="",NA(),CM7)</f>
        <v>54.3</v>
      </c>
      <c r="CN6" s="22">
        <f t="shared" si="10"/>
        <v>53.75</v>
      </c>
      <c r="CO6" s="22">
        <f t="shared" si="10"/>
        <v>52.27</v>
      </c>
      <c r="CP6" s="22">
        <f t="shared" si="10"/>
        <v>51.82</v>
      </c>
      <c r="CQ6" s="22">
        <f t="shared" si="10"/>
        <v>63.12</v>
      </c>
      <c r="CR6" s="22">
        <f t="shared" si="10"/>
        <v>62.57</v>
      </c>
      <c r="CS6" s="22">
        <f t="shared" si="10"/>
        <v>61.56</v>
      </c>
      <c r="CT6" s="22">
        <f t="shared" si="10"/>
        <v>60.84</v>
      </c>
      <c r="CU6" s="22">
        <f t="shared" si="10"/>
        <v>60.8</v>
      </c>
      <c r="CV6" s="21" t="str">
        <f>IF(CV7="","",IF(CV7="-","【-】","【"&amp;SUBSTITUTE(TEXT(CV7,"#,##0.00"),"-","△")&amp;"】"))</f>
        <v>【60.21】</v>
      </c>
      <c r="CW6" s="22">
        <f>IF(CW7="",NA(),CW7)</f>
        <v>86.46</v>
      </c>
      <c r="CX6" s="22">
        <f t="shared" ref="CX6:DF6" si="11">IF(CX7="",NA(),CX7)</f>
        <v>86.03</v>
      </c>
      <c r="CY6" s="22">
        <f t="shared" si="11"/>
        <v>85.28</v>
      </c>
      <c r="CZ6" s="22">
        <f t="shared" si="11"/>
        <v>85.57</v>
      </c>
      <c r="DA6" s="22">
        <f t="shared" si="11"/>
        <v>85.41</v>
      </c>
      <c r="DB6" s="22">
        <f t="shared" si="11"/>
        <v>90.09</v>
      </c>
      <c r="DC6" s="22">
        <f t="shared" si="11"/>
        <v>90.21</v>
      </c>
      <c r="DD6" s="22">
        <f t="shared" si="11"/>
        <v>90.11</v>
      </c>
      <c r="DE6" s="22">
        <f t="shared" si="11"/>
        <v>89.73</v>
      </c>
      <c r="DF6" s="22">
        <f t="shared" si="11"/>
        <v>89.86</v>
      </c>
      <c r="DG6" s="21" t="str">
        <f>IF(DG7="","",IF(DG7="-","【-】","【"&amp;SUBSTITUTE(TEXT(DG7,"#,##0.00"),"-","△")&amp;"】"))</f>
        <v>【89.21】</v>
      </c>
      <c r="DH6" s="22">
        <f>IF(DH7="",NA(),DH7)</f>
        <v>55.13</v>
      </c>
      <c r="DI6" s="22">
        <f t="shared" ref="DI6:DQ6" si="12">IF(DI7="",NA(),DI7)</f>
        <v>56.24</v>
      </c>
      <c r="DJ6" s="22">
        <f t="shared" si="12"/>
        <v>57.2</v>
      </c>
      <c r="DK6" s="22">
        <f t="shared" si="12"/>
        <v>58.41</v>
      </c>
      <c r="DL6" s="22">
        <f t="shared" si="12"/>
        <v>59.5</v>
      </c>
      <c r="DM6" s="22">
        <f t="shared" si="12"/>
        <v>50.31</v>
      </c>
      <c r="DN6" s="22">
        <f t="shared" si="12"/>
        <v>50.74</v>
      </c>
      <c r="DO6" s="22">
        <f t="shared" si="12"/>
        <v>51.49</v>
      </c>
      <c r="DP6" s="22">
        <f t="shared" si="12"/>
        <v>51.94</v>
      </c>
      <c r="DQ6" s="22">
        <f t="shared" si="12"/>
        <v>52.46</v>
      </c>
      <c r="DR6" s="21" t="str">
        <f>IF(DR7="","",IF(DR7="-","【-】","【"&amp;SUBSTITUTE(TEXT(DR7,"#,##0.00"),"-","△")&amp;"】"))</f>
        <v>【52.41】</v>
      </c>
      <c r="DS6" s="22">
        <f>IF(DS7="",NA(),DS7)</f>
        <v>26.34</v>
      </c>
      <c r="DT6" s="22">
        <f t="shared" ref="DT6:EB6" si="13">IF(DT7="",NA(),DT7)</f>
        <v>27.12</v>
      </c>
      <c r="DU6" s="22">
        <f t="shared" si="13"/>
        <v>29.23</v>
      </c>
      <c r="DV6" s="22">
        <f t="shared" si="13"/>
        <v>30.99</v>
      </c>
      <c r="DW6" s="22">
        <f t="shared" si="13"/>
        <v>33.18</v>
      </c>
      <c r="DX6" s="22">
        <f t="shared" si="13"/>
        <v>21.34</v>
      </c>
      <c r="DY6" s="22">
        <f t="shared" si="13"/>
        <v>23.27</v>
      </c>
      <c r="DZ6" s="22">
        <f t="shared" si="13"/>
        <v>25.18</v>
      </c>
      <c r="EA6" s="22">
        <f t="shared" si="13"/>
        <v>26.52</v>
      </c>
      <c r="EB6" s="22">
        <f t="shared" si="13"/>
        <v>28.4</v>
      </c>
      <c r="EC6" s="21" t="str">
        <f>IF(EC7="","",IF(EC7="-","【-】","【"&amp;SUBSTITUTE(TEXT(EC7,"#,##0.00"),"-","△")&amp;"】"))</f>
        <v>【26.78】</v>
      </c>
      <c r="ED6" s="22">
        <f>IF(ED7="",NA(),ED7)</f>
        <v>0.54</v>
      </c>
      <c r="EE6" s="22">
        <f t="shared" ref="EE6:EM6" si="14">IF(EE7="",NA(),EE7)</f>
        <v>0.51</v>
      </c>
      <c r="EF6" s="22">
        <f t="shared" si="14"/>
        <v>0.35</v>
      </c>
      <c r="EG6" s="22">
        <f t="shared" si="14"/>
        <v>0.26</v>
      </c>
      <c r="EH6" s="22">
        <f t="shared" si="14"/>
        <v>0.28999999999999998</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152021</v>
      </c>
      <c r="D7" s="24">
        <v>46</v>
      </c>
      <c r="E7" s="24">
        <v>1</v>
      </c>
      <c r="F7" s="24">
        <v>0</v>
      </c>
      <c r="G7" s="24">
        <v>1</v>
      </c>
      <c r="H7" s="24" t="s">
        <v>93</v>
      </c>
      <c r="I7" s="24" t="s">
        <v>94</v>
      </c>
      <c r="J7" s="24" t="s">
        <v>95</v>
      </c>
      <c r="K7" s="24" t="s">
        <v>96</v>
      </c>
      <c r="L7" s="24" t="s">
        <v>97</v>
      </c>
      <c r="M7" s="24" t="s">
        <v>98</v>
      </c>
      <c r="N7" s="25" t="s">
        <v>99</v>
      </c>
      <c r="O7" s="25">
        <v>68.5</v>
      </c>
      <c r="P7" s="25">
        <v>93.53</v>
      </c>
      <c r="Q7" s="25">
        <v>3003</v>
      </c>
      <c r="R7" s="25">
        <v>255261</v>
      </c>
      <c r="S7" s="25">
        <v>891.05</v>
      </c>
      <c r="T7" s="25">
        <v>286.47000000000003</v>
      </c>
      <c r="U7" s="25">
        <v>237457</v>
      </c>
      <c r="V7" s="25">
        <v>519.45000000000005</v>
      </c>
      <c r="W7" s="25">
        <v>457.13</v>
      </c>
      <c r="X7" s="25">
        <v>108.8</v>
      </c>
      <c r="Y7" s="25">
        <v>111.37</v>
      </c>
      <c r="Z7" s="25">
        <v>109.12</v>
      </c>
      <c r="AA7" s="25">
        <v>113</v>
      </c>
      <c r="AB7" s="25">
        <v>112.94</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300</v>
      </c>
      <c r="AU7" s="25">
        <v>281.79000000000002</v>
      </c>
      <c r="AV7" s="25">
        <v>253.62</v>
      </c>
      <c r="AW7" s="25">
        <v>265.89999999999998</v>
      </c>
      <c r="AX7" s="25">
        <v>235.23</v>
      </c>
      <c r="AY7" s="25">
        <v>306.08</v>
      </c>
      <c r="AZ7" s="25">
        <v>306.14999999999998</v>
      </c>
      <c r="BA7" s="25">
        <v>297.54000000000002</v>
      </c>
      <c r="BB7" s="25">
        <v>289.44</v>
      </c>
      <c r="BC7" s="25">
        <v>282.19</v>
      </c>
      <c r="BD7" s="25">
        <v>239.69</v>
      </c>
      <c r="BE7" s="25">
        <v>366.5</v>
      </c>
      <c r="BF7" s="25">
        <v>360.5</v>
      </c>
      <c r="BG7" s="25">
        <v>359.17</v>
      </c>
      <c r="BH7" s="25">
        <v>356.76</v>
      </c>
      <c r="BI7" s="25">
        <v>350.83</v>
      </c>
      <c r="BJ7" s="25">
        <v>294.66000000000003</v>
      </c>
      <c r="BK7" s="25">
        <v>285.27</v>
      </c>
      <c r="BL7" s="25">
        <v>294.73</v>
      </c>
      <c r="BM7" s="25">
        <v>301.23</v>
      </c>
      <c r="BN7" s="25">
        <v>300.33</v>
      </c>
      <c r="BO7" s="25">
        <v>264.86</v>
      </c>
      <c r="BP7" s="25">
        <v>100.22</v>
      </c>
      <c r="BQ7" s="25">
        <v>104.32</v>
      </c>
      <c r="BR7" s="25">
        <v>101.65</v>
      </c>
      <c r="BS7" s="25">
        <v>105.81</v>
      </c>
      <c r="BT7" s="25">
        <v>106</v>
      </c>
      <c r="BU7" s="25">
        <v>103.75</v>
      </c>
      <c r="BV7" s="25">
        <v>105.3</v>
      </c>
      <c r="BW7" s="25">
        <v>99.41</v>
      </c>
      <c r="BX7" s="25">
        <v>101.11</v>
      </c>
      <c r="BY7" s="25">
        <v>102.03</v>
      </c>
      <c r="BZ7" s="25">
        <v>97.59</v>
      </c>
      <c r="CA7" s="25">
        <v>163.19999999999999</v>
      </c>
      <c r="CB7" s="25">
        <v>157.01</v>
      </c>
      <c r="CC7" s="25">
        <v>161.38999999999999</v>
      </c>
      <c r="CD7" s="25">
        <v>155.31</v>
      </c>
      <c r="CE7" s="25">
        <v>155.27000000000001</v>
      </c>
      <c r="CF7" s="25">
        <v>159.93</v>
      </c>
      <c r="CG7" s="25">
        <v>162.77000000000001</v>
      </c>
      <c r="CH7" s="25">
        <v>170.87</v>
      </c>
      <c r="CI7" s="25">
        <v>171.09</v>
      </c>
      <c r="CJ7" s="25">
        <v>173.56</v>
      </c>
      <c r="CK7" s="25">
        <v>181.66</v>
      </c>
      <c r="CL7" s="25">
        <v>54.58</v>
      </c>
      <c r="CM7" s="25">
        <v>54.3</v>
      </c>
      <c r="CN7" s="25">
        <v>53.75</v>
      </c>
      <c r="CO7" s="25">
        <v>52.27</v>
      </c>
      <c r="CP7" s="25">
        <v>51.82</v>
      </c>
      <c r="CQ7" s="25">
        <v>63.12</v>
      </c>
      <c r="CR7" s="25">
        <v>62.57</v>
      </c>
      <c r="CS7" s="25">
        <v>61.56</v>
      </c>
      <c r="CT7" s="25">
        <v>60.84</v>
      </c>
      <c r="CU7" s="25">
        <v>60.8</v>
      </c>
      <c r="CV7" s="25">
        <v>60.21</v>
      </c>
      <c r="CW7" s="25">
        <v>86.46</v>
      </c>
      <c r="CX7" s="25">
        <v>86.03</v>
      </c>
      <c r="CY7" s="25">
        <v>85.28</v>
      </c>
      <c r="CZ7" s="25">
        <v>85.57</v>
      </c>
      <c r="DA7" s="25">
        <v>85.41</v>
      </c>
      <c r="DB7" s="25">
        <v>90.09</v>
      </c>
      <c r="DC7" s="25">
        <v>90.21</v>
      </c>
      <c r="DD7" s="25">
        <v>90.11</v>
      </c>
      <c r="DE7" s="25">
        <v>89.73</v>
      </c>
      <c r="DF7" s="25">
        <v>89.86</v>
      </c>
      <c r="DG7" s="25">
        <v>89.21</v>
      </c>
      <c r="DH7" s="25">
        <v>55.13</v>
      </c>
      <c r="DI7" s="25">
        <v>56.24</v>
      </c>
      <c r="DJ7" s="25">
        <v>57.2</v>
      </c>
      <c r="DK7" s="25">
        <v>58.41</v>
      </c>
      <c r="DL7" s="25">
        <v>59.5</v>
      </c>
      <c r="DM7" s="25">
        <v>50.31</v>
      </c>
      <c r="DN7" s="25">
        <v>50.74</v>
      </c>
      <c r="DO7" s="25">
        <v>51.49</v>
      </c>
      <c r="DP7" s="25">
        <v>51.94</v>
      </c>
      <c r="DQ7" s="25">
        <v>52.46</v>
      </c>
      <c r="DR7" s="25">
        <v>52.41</v>
      </c>
      <c r="DS7" s="25">
        <v>26.34</v>
      </c>
      <c r="DT7" s="25">
        <v>27.12</v>
      </c>
      <c r="DU7" s="25">
        <v>29.23</v>
      </c>
      <c r="DV7" s="25">
        <v>30.99</v>
      </c>
      <c r="DW7" s="25">
        <v>33.18</v>
      </c>
      <c r="DX7" s="25">
        <v>21.34</v>
      </c>
      <c r="DY7" s="25">
        <v>23.27</v>
      </c>
      <c r="DZ7" s="25">
        <v>25.18</v>
      </c>
      <c r="EA7" s="25">
        <v>26.52</v>
      </c>
      <c r="EB7" s="25">
        <v>28.4</v>
      </c>
      <c r="EC7" s="25">
        <v>26.78</v>
      </c>
      <c r="ED7" s="25">
        <v>0.54</v>
      </c>
      <c r="EE7" s="25">
        <v>0.51</v>
      </c>
      <c r="EF7" s="25">
        <v>0.35</v>
      </c>
      <c r="EG7" s="25">
        <v>0.26</v>
      </c>
      <c r="EH7" s="25">
        <v>0.28999999999999998</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